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E0D84D1D-2A87-4E06-B6B8-4DEA05869790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1" l="1"/>
  <c r="D17" i="66"/>
  <c r="D16" i="67" l="1"/>
  <c r="D16" i="70" l="1"/>
  <c r="D14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8" i="68"/>
  <c r="D16" i="69"/>
  <c r="D16" i="65" l="1"/>
  <c r="D14" i="70"/>
  <c r="D14" i="69"/>
  <c r="Q17" i="74" l="1"/>
  <c r="D16" i="68"/>
  <c r="D18" i="69" l="1"/>
  <c r="D20" i="69"/>
  <c r="D11" i="65" l="1"/>
  <c r="D20" i="65"/>
  <c r="F11" i="65" s="1"/>
  <c r="D11" i="41"/>
  <c r="D23" i="66"/>
  <c r="G11" i="66" s="1"/>
  <c r="D24" i="41"/>
  <c r="G11" i="41" s="1"/>
  <c r="D22" i="41"/>
  <c r="F11" i="41" s="1"/>
  <c r="D21" i="66"/>
  <c r="F11" i="66" s="1"/>
  <c r="D11" i="67"/>
  <c r="D11" i="69"/>
  <c r="F11" i="69"/>
  <c r="D14" i="66"/>
  <c r="C11" i="66" s="1"/>
  <c r="D14" i="41"/>
  <c r="C11" i="41" s="1"/>
  <c r="D20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9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<sst xmlns="http://schemas.openxmlformats.org/spreadsheetml/2006/main" count="412" uniqueCount="102">
  <si>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</si>
  <si>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</si>
  <si>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</si>
  <si>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</si>
  <si>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</si>
  <si>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</si>
  <si>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</si>
  <si>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</si>
  <si>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</si>
  <si>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</si>
  <si>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</si>
  <si>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</si>
  <si>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</si>
  <si>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</si>
  <si>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</si>
  <si>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</si>
  <si>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</si>
  <si>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</si>
  <si>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</si>
  <si>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</si>
  <si>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</si>
  <si>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</si>
  <si>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</si>
  <si>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</si>
  <si>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</si>
  <si>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</si>
  <si>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</si>
  <si>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</si>
  <si>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</si>
  <si>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</si>
  <si>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</si>
  <si>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</si>
  <si>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</si>
  <si>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</si>
  <si>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</si>
  <si>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</si>
  <si>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</si>
  <si>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</si>
  <si>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</si>
  <si>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</si>
  <si>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</si>
  <si>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</si>
  <si>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</si>
  <si>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</si>
  <si>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</si>
  <si>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</si>
  <si>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</si>
  <si>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</si>
  <si>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</si>
  <si>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</si>
  <si>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</si>
  <si>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</si>
  <si>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</si>
  <si>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</si>
  <si>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</si>
  <si>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</si>
  <si>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</si>
  <si>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</si>
  <si>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</si>
  <si>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</si>
  <si>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</si>
  <si>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</si>
  <si>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</si>
  <si>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</si>
  <si>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</si>
  <si>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</si>
  <si>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</si>
  <si>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</si>
  <si>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</si>
  <si>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</si>
  <si>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</si>
  <si>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</t>
    </r>
  </si>
  <si>
    <t>Trần nhà xưởng bám nhiều mạng nhện</t>
  </si>
  <si>
    <t>Trước cửa CĐ Ngoại quan</t>
  </si>
  <si>
    <t>Kho dầu CĐ Shisen</t>
  </si>
  <si>
    <t>Thùng dầu đang được bơm không được bỏ vào máng chống tràn đổ</t>
  </si>
  <si>
    <t>Bãi rác</t>
  </si>
  <si>
    <t xml:space="preserve">Phân loại rác tại ô bao bì cứng, bao bì mềm thải nguy hại sai. </t>
  </si>
  <si>
    <t>Thùng cát PCCC</t>
  </si>
  <si>
    <t>Thùng hóa chất, giẻ lau, vỡ,… để và phơi không đúng nơi quy định tại khu vực thùng cát dùng để PCCC</t>
  </si>
  <si>
    <t>CĐ Bareru</t>
  </si>
  <si>
    <t>Thùng hóa chất chảy tràn hóa chất ra nền sàn</t>
  </si>
  <si>
    <t>CĐ Nhiệt</t>
  </si>
  <si>
    <t>Khu vực kệ kim CĐ Mizo</t>
  </si>
  <si>
    <t>CĐ Đóng gói KCN</t>
  </si>
  <si>
    <t>Khu vực nhân viên giải lao, ổ điện không nên bố trí thùng sơn tại ị trí này. Cần bố trí khu vực khác để lưu chứ sơn, xăng và dung môi</t>
  </si>
  <si>
    <t>Khu vực máy công cụ</t>
  </si>
  <si>
    <t>CĐ Mizo</t>
  </si>
  <si>
    <t>Kim, mạt sắt rơi vãi đầy dưới khu vực kệ kim công đoạn</t>
  </si>
  <si>
    <t>Vật tư, dụng cụ,… không được phân loại, sắp xếp gọn</t>
  </si>
  <si>
    <t>Trạm điện nhà máy</t>
  </si>
  <si>
    <t>Bảng hiển thị an toàn điện bị phai mờ, bong tróc</t>
  </si>
  <si>
    <t>Ngày kiểm tra: 17/09/2025</t>
  </si>
  <si>
    <t>Ngày kiểm tra: 18/09/2025</t>
  </si>
  <si>
    <t>Ngày kiểm tra: 17&amp;19/08/2025</t>
  </si>
  <si>
    <t>Ngày kiểm tra: 19/08/2025</t>
  </si>
  <si>
    <t>Ngày kiểm tra: 16/09/2025</t>
  </si>
  <si>
    <t>Kho Kataoshi</t>
  </si>
  <si>
    <t>Lưu giữ kim không đúng với bảng hiển thị trạng thái sản phẩm trên kệ kim (Kím XH - Kim trễ tiến độ…)</t>
  </si>
  <si>
    <t>Hiển thị rõ tên của từng loại máy công cụ</t>
  </si>
  <si>
    <t>Dây điện không còn sử dụng, không được thu dọn tháo dỡ</t>
  </si>
  <si>
    <t>Các máy đã có gắn mã quản lý tài sản nên không cần thiết hiển thị tên từng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</si>
</sst>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5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14" fontId="43" fillId="0" borderId="10" xfId="0" applyNumberFormat="1" applyFont="1" applyBorder="1" applyAlignment="1" applyProtection="1">
      <alignment horizontal="center" vertical="center"/>
      <protection locked="0" hidden="1"/>
    </xf>
    <xf numFmtId="14" fontId="41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1" fillId="0" borderId="10" xfId="0" applyFont="1" applyBorder="1" applyAlignment="1" applyProtection="1">
      <alignment horizontal="left"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0" fillId="0" borderId="10" xfId="0" applyBorder="1"/>
    <xf numFmtId="0" fontId="42" fillId="0" borderId="10" xfId="0" applyFont="1" applyBorder="1" applyAlignment="1" applyProtection="1">
      <alignment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7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97.833333333333329</c:v>
                </c:pt>
                <c:pt idx="1">
                  <c:v>98.833333333333329</c:v>
                </c:pt>
                <c:pt idx="2">
                  <c:v>98.833333333333329</c:v>
                </c:pt>
                <c:pt idx="3">
                  <c:v>97.5</c:v>
                </c:pt>
                <c:pt idx="4">
                  <c:v>98</c:v>
                </c:pt>
                <c:pt idx="5">
                  <c:v>98.666666666666671</c:v>
                </c:pt>
                <c:pt idx="6">
                  <c:v>98.333333333333329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5" Type="http://schemas.openxmlformats.org/officeDocument/2006/relationships/image" Target="../media/image25.png"/><Relationship Id="rId4" Type="http://schemas.openxmlformats.org/officeDocument/2006/relationships/image" Target="../media/image2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66676</xdr:colOff>
      <xdr:row>14</xdr:row>
      <xdr:rowOff>46075</xdr:rowOff>
    </xdr:from>
    <xdr:to>
      <xdr:col>4</xdr:col>
      <xdr:colOff>2428876</xdr:colOff>
      <xdr:row>14</xdr:row>
      <xdr:rowOff>1819275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3683AA-5998-88EC-F9DA-AE5E4C2B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4427575"/>
          <a:ext cx="2362200" cy="177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18</xdr:row>
      <xdr:rowOff>190500</xdr:rowOff>
    </xdr:from>
    <xdr:to>
      <xdr:col>4</xdr:col>
      <xdr:colOff>2386651</xdr:colOff>
      <xdr:row>18</xdr:row>
      <xdr:rowOff>1743075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57EC7-ABAE-97ED-15EC-B190EC2A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8886825"/>
          <a:ext cx="2272351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14</xdr:row>
      <xdr:rowOff>42386</xdr:rowOff>
    </xdr:from>
    <xdr:to>
      <xdr:col>5</xdr:col>
      <xdr:colOff>1971675</xdr:colOff>
      <xdr:row>14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70E92-F6EB-4C6A-971D-6D618F60C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9025" y="4423886"/>
          <a:ext cx="1590675" cy="715804"/>
        </a:xfrm>
        <a:prstGeom prst="rect">
          <a:avLst/>
        </a:prstGeom>
      </xdr:spPr>
    </xdr:pic>
    <xdr:clientData/>
  </xdr:twoCellAnchor>
  <xdr:twoCellAnchor editAs="oneCell">
    <xdr:from>
      <xdr:col>5</xdr:col>
      <xdr:colOff>401108</xdr:colOff>
      <xdr:row>14</xdr:row>
      <xdr:rowOff>781049</xdr:rowOff>
    </xdr:from>
    <xdr:to>
      <xdr:col>5</xdr:col>
      <xdr:colOff>1988609</xdr:colOff>
      <xdr:row>14</xdr:row>
      <xdr:rowOff>1495425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E66AC1-8E71-4CA3-8FAF-FBD21BF6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9133" y="5162549"/>
          <a:ext cx="1587501" cy="714376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18</xdr:row>
      <xdr:rowOff>152400</xdr:rowOff>
    </xdr:from>
    <xdr:to>
      <xdr:col>5</xdr:col>
      <xdr:colOff>2200275</xdr:colOff>
      <xdr:row>18</xdr:row>
      <xdr:rowOff>1762125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83BF0C-6598-D463-5697-72532DBF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848725"/>
          <a:ext cx="18288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16</xdr:row>
      <xdr:rowOff>28575</xdr:rowOff>
    </xdr:from>
    <xdr:to>
      <xdr:col>4</xdr:col>
      <xdr:colOff>2481532</xdr:colOff>
      <xdr:row>16</xdr:row>
      <xdr:rowOff>1885950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5CA51-3E69-C41C-10DB-B77AD582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581775"/>
          <a:ext cx="2424382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12</xdr:row>
      <xdr:rowOff>28576</xdr:rowOff>
    </xdr:from>
    <xdr:to>
      <xdr:col>4</xdr:col>
      <xdr:colOff>2438400</xdr:colOff>
      <xdr:row>12</xdr:row>
      <xdr:rowOff>1876426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C01491-AD05-4E62-8A74-F9670FE1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38376"/>
          <a:ext cx="238125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558803</xdr:colOff>
      <xdr:row>16</xdr:row>
      <xdr:rowOff>57150</xdr:rowOff>
    </xdr:from>
    <xdr:to>
      <xdr:col>5</xdr:col>
      <xdr:colOff>1930991</xdr:colOff>
      <xdr:row>16</xdr:row>
      <xdr:rowOff>1782655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ADEA29-640E-45EC-BA00-B2B3F580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9946" b="23450"/>
        <a:stretch>
          <a:fillRect/>
        </a:stretch>
      </xdr:blipFill>
      <xdr:spPr>
        <a:xfrm>
          <a:off x="7616828" y="6610350"/>
          <a:ext cx="1372188" cy="172550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95250</xdr:rowOff>
    </xdr:from>
    <xdr:to>
      <xdr:col>5</xdr:col>
      <xdr:colOff>2415039</xdr:colOff>
      <xdr:row>12</xdr:row>
      <xdr:rowOff>1743075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9A38E4-6EE9-49E0-8624-76650A3E8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15175" y="2305050"/>
          <a:ext cx="2357889" cy="16478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14</xdr:row>
      <xdr:rowOff>38100</xdr:rowOff>
    </xdr:from>
    <xdr:to>
      <xdr:col>4</xdr:col>
      <xdr:colOff>2466975</xdr:colOff>
      <xdr:row>14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FBF1B-F9B3-981E-440B-0E300C57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19600"/>
          <a:ext cx="23907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15</xdr:row>
      <xdr:rowOff>28575</xdr:rowOff>
    </xdr:from>
    <xdr:to>
      <xdr:col>4</xdr:col>
      <xdr:colOff>2458749</xdr:colOff>
      <xdr:row>15</xdr:row>
      <xdr:rowOff>1828800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DBA7AE-E87F-6596-32D8-9425FFDD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305550"/>
          <a:ext cx="2373024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16</xdr:row>
      <xdr:rowOff>355186</xdr:rowOff>
    </xdr:from>
    <xdr:to>
      <xdr:col>4</xdr:col>
      <xdr:colOff>2390775</xdr:colOff>
      <xdr:row>16</xdr:row>
      <xdr:rowOff>1600199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F426FC-F5D0-2B52-E93D-076D278A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8527636"/>
          <a:ext cx="2238375" cy="1245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15</xdr:row>
      <xdr:rowOff>44450</xdr:rowOff>
    </xdr:from>
    <xdr:to>
      <xdr:col>6</xdr:col>
      <xdr:colOff>3175</xdr:colOff>
      <xdr:row>15</xdr:row>
      <xdr:rowOff>1828800</xdr:rowOff>
    </xdr:to>
    <xdr:pic>
      <xdr:nvPicPr>
        <xdr:cNvPr id="5" name="Picture 4" descr="C:\Users\0107\Desktop\gen-h-z7043715450143_ff3662d508e3bb66dd6bfb655b14affd.jpg">
          <a:extLst>
            <a:ext uri="{FF2B5EF4-FFF2-40B4-BE49-F238E27FC236}">
              <a16:creationId xmlns:a16="http://schemas.microsoft.com/office/drawing/2014/main" id="{71465A66-5269-41F2-878D-D0C0A003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321425"/>
          <a:ext cx="2460625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227539</xdr:colOff>
      <xdr:row>16</xdr:row>
      <xdr:rowOff>120650</xdr:rowOff>
    </xdr:from>
    <xdr:to>
      <xdr:col>5</xdr:col>
      <xdr:colOff>2327273</xdr:colOff>
      <xdr:row>16</xdr:row>
      <xdr:rowOff>1695450</xdr:rowOff>
    </xdr:to>
    <xdr:pic>
      <xdr:nvPicPr>
        <xdr:cNvPr id="6" name="Picture 5" descr="C:\Users\0107\Desktop\gen-h-z7043722516486_d97e8b5fbfb8d5300bab0a3b4a8e90d5.jpg">
          <a:extLst>
            <a:ext uri="{FF2B5EF4-FFF2-40B4-BE49-F238E27FC236}">
              <a16:creationId xmlns:a16="http://schemas.microsoft.com/office/drawing/2014/main" id="{F9274461-2305-407D-BB7D-C40BA0AE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564" y="8293100"/>
          <a:ext cx="2099734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163426</xdr:colOff>
      <xdr:row>14</xdr:row>
      <xdr:rowOff>25400</xdr:rowOff>
    </xdr:from>
    <xdr:to>
      <xdr:col>5</xdr:col>
      <xdr:colOff>2317750</xdr:colOff>
      <xdr:row>14</xdr:row>
      <xdr:rowOff>1797050</xdr:rowOff>
    </xdr:to>
    <xdr:pic>
      <xdr:nvPicPr>
        <xdr:cNvPr id="7" name="Picture 6" descr="C:\Users\0107\Desktop\gen-h-z7045096798165_31f1f9a52f73324ef5cc5f05afadc444.jpg">
          <a:extLst>
            <a:ext uri="{FF2B5EF4-FFF2-40B4-BE49-F238E27FC236}">
              <a16:creationId xmlns:a16="http://schemas.microsoft.com/office/drawing/2014/main" id="{2A5CDB83-9FE7-44BC-B968-F50CE1E21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1451" y="4406900"/>
          <a:ext cx="2154324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85726</xdr:colOff>
      <xdr:row>16</xdr:row>
      <xdr:rowOff>57150</xdr:rowOff>
    </xdr:from>
    <xdr:to>
      <xdr:col>4</xdr:col>
      <xdr:colOff>1552576</xdr:colOff>
      <xdr:row>16</xdr:row>
      <xdr:rowOff>1174001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885D74-4A3D-4034-ABEA-92761A66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6" y="6610350"/>
          <a:ext cx="1466850" cy="111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904875</xdr:colOff>
      <xdr:row>16</xdr:row>
      <xdr:rowOff>699851</xdr:rowOff>
    </xdr:from>
    <xdr:to>
      <xdr:col>4</xdr:col>
      <xdr:colOff>2486025</xdr:colOff>
      <xdr:row>16</xdr:row>
      <xdr:rowOff>1876425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309890-BBC0-E23E-E01B-3B73329C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253051"/>
          <a:ext cx="1581150" cy="1176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16</xdr:row>
      <xdr:rowOff>38100</xdr:rowOff>
    </xdr:from>
    <xdr:to>
      <xdr:col>6</xdr:col>
      <xdr:colOff>9524</xdr:colOff>
      <xdr:row>16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AB720-463E-4866-80D7-14091705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591300"/>
          <a:ext cx="2514599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9526</xdr:colOff>
      <xdr:row>16</xdr:row>
      <xdr:rowOff>929640</xdr:rowOff>
    </xdr:from>
    <xdr:to>
      <xdr:col>6</xdr:col>
      <xdr:colOff>1905</xdr:colOff>
      <xdr:row>16</xdr:row>
      <xdr:rowOff>1897380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A407DD-FAB3-47B7-A84D-98A7FF356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6" y="7482840"/>
          <a:ext cx="2506979" cy="967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123826</xdr:colOff>
      <xdr:row>14</xdr:row>
      <xdr:rowOff>85725</xdr:rowOff>
    </xdr:from>
    <xdr:to>
      <xdr:col>4</xdr:col>
      <xdr:colOff>2371726</xdr:colOff>
      <xdr:row>14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55198-13B5-0140-A66C-D87547BD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4467225"/>
          <a:ext cx="224790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47626</xdr:colOff>
      <xdr:row>15</xdr:row>
      <xdr:rowOff>64695</xdr:rowOff>
    </xdr:from>
    <xdr:to>
      <xdr:col>4</xdr:col>
      <xdr:colOff>2438400</xdr:colOff>
      <xdr:row>15</xdr:row>
      <xdr:rowOff>1876425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AB8C4E-F603-0CC1-2A5B-1BB94603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1" y="6351195"/>
          <a:ext cx="2390774" cy="1811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14</xdr:row>
      <xdr:rowOff>19050</xdr:rowOff>
    </xdr:from>
    <xdr:to>
      <xdr:col>5</xdr:col>
      <xdr:colOff>2477651</xdr:colOff>
      <xdr:row>14</xdr:row>
      <xdr:rowOff>1831976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234973-F794-4CF8-92C1-96E81178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1525" y="4400550"/>
          <a:ext cx="2414151" cy="181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57151</xdr:colOff>
      <xdr:row>15</xdr:row>
      <xdr:rowOff>25399</xdr:rowOff>
    </xdr:from>
    <xdr:to>
      <xdr:col>5</xdr:col>
      <xdr:colOff>2477469</xdr:colOff>
      <xdr:row>15</xdr:row>
      <xdr:rowOff>1838325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0DFBF7-E0E4-43E0-BD08-31119DEB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6" y="6311899"/>
          <a:ext cx="2420318" cy="181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16</xdr:row>
      <xdr:rowOff>47625</xdr:rowOff>
    </xdr:from>
    <xdr:to>
      <xdr:col>4</xdr:col>
      <xdr:colOff>2449060</xdr:colOff>
      <xdr:row>16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F49A60-A4DE-7A8F-AE16-C6463567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600825"/>
          <a:ext cx="2391910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14</xdr:row>
      <xdr:rowOff>66674</xdr:rowOff>
    </xdr:from>
    <xdr:to>
      <xdr:col>4</xdr:col>
      <xdr:colOff>2447926</xdr:colOff>
      <xdr:row>14</xdr:row>
      <xdr:rowOff>1866899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E9947D-6B77-5DB0-C9C9-B6C9A0A8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4448174"/>
          <a:ext cx="23812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14</xdr:row>
      <xdr:rowOff>38100</xdr:rowOff>
    </xdr:from>
    <xdr:to>
      <xdr:col>5</xdr:col>
      <xdr:colOff>2493959</xdr:colOff>
      <xdr:row>14</xdr:row>
      <xdr:rowOff>1871660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E0EAC4-EBE8-44EE-8738-6239912F2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7075" y="4419600"/>
          <a:ext cx="2474909" cy="18335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16</xdr:row>
      <xdr:rowOff>30162</xdr:rowOff>
    </xdr:from>
    <xdr:to>
      <xdr:col>5</xdr:col>
      <xdr:colOff>2489198</xdr:colOff>
      <xdr:row>16</xdr:row>
      <xdr:rowOff>1831972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A3D5B6-7476-4220-9B7F-DE8B4130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77076" y="6583362"/>
          <a:ext cx="2470147" cy="180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V9" sqref="V9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12" t="s">
        <v>0</v>
      </c>
      <c r="B1" s="212"/>
      <c r="C1" s="212"/>
      <c r="D1" s="212"/>
      <c r="E1" s="212"/>
      <c r="F1" s="212"/>
      <c r="G1" s="212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12" t="s">
        <v>1</v>
      </c>
      <c r="B2" s="212"/>
      <c r="C2" s="212"/>
      <c r="D2" s="212"/>
      <c r="E2" s="212"/>
      <c r="F2" s="212"/>
      <c r="G2" s="212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11" t="s">
        <v>70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4" t="s">
        <v>14</v>
      </c>
      <c r="B6" s="216" t="s">
        <v>16</v>
      </c>
      <c r="C6" s="218" t="s">
        <v>69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20"/>
      <c r="R6" s="221" t="s">
        <v>68</v>
      </c>
      <c r="S6" s="224" t="s">
        <v>17</v>
      </c>
    </row>
    <row r="7" spans="1:21" s="7" customFormat="1" ht="21" customHeight="1">
      <c r="A7" s="214"/>
      <c r="B7" s="217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22"/>
      <c r="S7" s="225"/>
    </row>
    <row r="8" spans="1:21" s="7" customFormat="1" ht="14.45" customHeight="1">
      <c r="A8" s="214"/>
      <c r="B8" s="124" t="s">
        <v>18</v>
      </c>
      <c r="C8" s="125">
        <v>100</v>
      </c>
      <c r="D8" s="34">
        <v>99</v>
      </c>
      <c r="E8" s="192">
        <v>96</v>
      </c>
      <c r="F8" s="125">
        <v>98</v>
      </c>
      <c r="G8" s="125">
        <v>97</v>
      </c>
      <c r="H8" s="125">
        <v>97</v>
      </c>
      <c r="I8" s="125"/>
      <c r="J8" s="125"/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97.833333333333329</v>
      </c>
      <c r="R8" s="41">
        <v>100</v>
      </c>
      <c r="S8" s="126">
        <f>RANK(Q8,$Q$8:$Q$14,0)</f>
        <v>6</v>
      </c>
    </row>
    <row r="9" spans="1:21" s="7" customFormat="1">
      <c r="A9" s="214"/>
      <c r="B9" s="127" t="s">
        <v>19</v>
      </c>
      <c r="C9" s="34">
        <v>98</v>
      </c>
      <c r="D9" s="34">
        <v>98</v>
      </c>
      <c r="E9" s="193">
        <v>99</v>
      </c>
      <c r="F9" s="34">
        <v>99</v>
      </c>
      <c r="G9" s="34">
        <v>100</v>
      </c>
      <c r="H9" s="34">
        <v>99</v>
      </c>
      <c r="I9" s="34"/>
      <c r="J9" s="34"/>
      <c r="K9" s="34"/>
      <c r="L9" s="34"/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98.833333333333329</v>
      </c>
      <c r="R9" s="43">
        <v>100</v>
      </c>
      <c r="S9" s="128">
        <f t="shared" ref="S9:S14" si="3">RANK(Q9,$Q$8:$Q$14,0)</f>
        <v>1</v>
      </c>
    </row>
    <row r="10" spans="1:21" s="7" customFormat="1">
      <c r="A10" s="214"/>
      <c r="B10" s="127" t="s">
        <v>20</v>
      </c>
      <c r="C10" s="34">
        <v>100</v>
      </c>
      <c r="D10" s="34">
        <v>98</v>
      </c>
      <c r="E10" s="193">
        <v>100</v>
      </c>
      <c r="F10" s="34">
        <v>97</v>
      </c>
      <c r="G10" s="34">
        <v>100</v>
      </c>
      <c r="H10" s="34">
        <v>98</v>
      </c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98.833333333333329</v>
      </c>
      <c r="R10" s="43">
        <v>100</v>
      </c>
      <c r="S10" s="128">
        <f t="shared" si="3"/>
        <v>1</v>
      </c>
    </row>
    <row r="11" spans="1:21" s="7" customFormat="1">
      <c r="A11" s="214"/>
      <c r="B11" s="127" t="s">
        <v>21</v>
      </c>
      <c r="C11" s="34">
        <v>97</v>
      </c>
      <c r="D11" s="34">
        <v>96</v>
      </c>
      <c r="E11" s="193">
        <v>99</v>
      </c>
      <c r="F11" s="34">
        <v>97</v>
      </c>
      <c r="G11" s="198">
        <v>98</v>
      </c>
      <c r="H11" s="34">
        <v>98</v>
      </c>
      <c r="I11" s="34"/>
      <c r="J11" s="34"/>
      <c r="K11" s="34"/>
      <c r="L11" s="34"/>
      <c r="M11" s="34"/>
      <c r="N11" s="34"/>
      <c r="O11" s="34">
        <f t="shared" si="0"/>
        <v>99</v>
      </c>
      <c r="P11" s="34">
        <f t="shared" si="1"/>
        <v>96</v>
      </c>
      <c r="Q11" s="34">
        <f t="shared" si="2"/>
        <v>97.5</v>
      </c>
      <c r="R11" s="43">
        <v>100</v>
      </c>
      <c r="S11" s="128">
        <f t="shared" si="3"/>
        <v>7</v>
      </c>
    </row>
    <row r="12" spans="1:21" s="7" customFormat="1">
      <c r="A12" s="214"/>
      <c r="B12" s="127" t="s">
        <v>22</v>
      </c>
      <c r="C12" s="34">
        <v>97</v>
      </c>
      <c r="D12" s="34">
        <v>98</v>
      </c>
      <c r="E12" s="193">
        <v>98</v>
      </c>
      <c r="F12" s="34">
        <v>99</v>
      </c>
      <c r="G12" s="34">
        <v>99</v>
      </c>
      <c r="H12" s="34">
        <v>97</v>
      </c>
      <c r="I12" s="34"/>
      <c r="J12" s="34"/>
      <c r="K12" s="34"/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</v>
      </c>
      <c r="R12" s="43">
        <v>100</v>
      </c>
      <c r="S12" s="128">
        <f t="shared" si="3"/>
        <v>5</v>
      </c>
    </row>
    <row r="13" spans="1:21" s="7" customFormat="1">
      <c r="A13" s="214"/>
      <c r="B13" s="129" t="s">
        <v>23</v>
      </c>
      <c r="C13" s="34">
        <v>100</v>
      </c>
      <c r="D13" s="34">
        <v>96</v>
      </c>
      <c r="E13" s="193">
        <v>99</v>
      </c>
      <c r="F13" s="34">
        <v>99</v>
      </c>
      <c r="G13" s="34">
        <v>100</v>
      </c>
      <c r="H13" s="34">
        <v>98</v>
      </c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98.666666666666671</v>
      </c>
      <c r="R13" s="43">
        <v>100</v>
      </c>
      <c r="S13" s="128">
        <f t="shared" si="3"/>
        <v>3</v>
      </c>
    </row>
    <row r="14" spans="1:21" s="7" customFormat="1">
      <c r="A14" s="215"/>
      <c r="B14" s="130" t="s">
        <v>24</v>
      </c>
      <c r="C14" s="37">
        <v>98</v>
      </c>
      <c r="D14" s="37">
        <v>98</v>
      </c>
      <c r="E14" s="194">
        <v>96</v>
      </c>
      <c r="F14" s="37">
        <v>99</v>
      </c>
      <c r="G14" s="37">
        <v>99</v>
      </c>
      <c r="H14" s="37">
        <v>100</v>
      </c>
      <c r="I14" s="37"/>
      <c r="J14" s="37"/>
      <c r="K14" s="37"/>
      <c r="L14" s="37"/>
      <c r="M14" s="37"/>
      <c r="N14" s="37"/>
      <c r="O14" s="37">
        <f t="shared" si="0"/>
        <v>100</v>
      </c>
      <c r="P14" s="37">
        <f t="shared" si="1"/>
        <v>96</v>
      </c>
      <c r="Q14" s="37">
        <f t="shared" si="2"/>
        <v>98.333333333333329</v>
      </c>
      <c r="R14" s="131">
        <v>100</v>
      </c>
      <c r="S14" s="132">
        <f t="shared" si="3"/>
        <v>4</v>
      </c>
    </row>
    <row r="15" spans="1:21" s="25" customFormat="1" ht="15" customHeight="1">
      <c r="A15" s="223" t="s">
        <v>54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</row>
    <row r="16" spans="1:21" s="26" customFormat="1"/>
    <row r="37" spans="1:18" ht="18.75">
      <c r="A37" s="213" t="s">
        <v>15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tabSelected="1" zoomScaleNormal="10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92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52</v>
      </c>
      <c r="D4" s="238"/>
      <c r="E4" s="238"/>
      <c r="F4" s="238"/>
      <c r="G4" s="238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9" t="s">
        <v>65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0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0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100</v>
      </c>
    </row>
    <row r="10" spans="1:14" s="64" customFormat="1" ht="15.75" customHeight="1">
      <c r="A10" s="251" t="s">
        <v>32</v>
      </c>
      <c r="B10" s="251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6" t="s">
        <v>43</v>
      </c>
      <c r="B13" s="170"/>
      <c r="C13" s="171"/>
      <c r="D13" s="164"/>
      <c r="E13" s="69" t="s">
        <v>60</v>
      </c>
      <c r="F13" s="180"/>
      <c r="G13" s="181"/>
      <c r="H13" s="162"/>
      <c r="I13" s="67"/>
      <c r="J13" s="67"/>
      <c r="K13" s="67"/>
      <c r="L13" s="67"/>
      <c r="M13" s="67"/>
      <c r="N13" s="67"/>
    </row>
    <row r="14" spans="1:14" s="79" customFormat="1" ht="21" customHeight="1">
      <c r="A14" s="248" t="s">
        <v>33</v>
      </c>
      <c r="B14" s="249"/>
      <c r="C14" s="250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5" t="s">
        <v>42</v>
      </c>
      <c r="B15" s="170"/>
      <c r="C15" s="171"/>
      <c r="D15" s="164"/>
      <c r="E15" s="69" t="s">
        <v>60</v>
      </c>
      <c r="F15" s="203"/>
      <c r="G15" s="204"/>
      <c r="H15" s="162"/>
    </row>
    <row r="16" spans="1:14" s="79" customFormat="1" ht="21" customHeight="1">
      <c r="A16" s="248" t="s">
        <v>37</v>
      </c>
      <c r="B16" s="249"/>
      <c r="C16" s="250"/>
      <c r="D16" s="61">
        <f>COUNTA(D15:D15)</f>
        <v>0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72"/>
      <c r="C17" s="152"/>
      <c r="D17" s="152"/>
      <c r="E17" s="69" t="s">
        <v>60</v>
      </c>
      <c r="F17" s="86"/>
      <c r="G17" s="107"/>
      <c r="H17" s="71"/>
    </row>
    <row r="18" spans="1:8" s="79" customFormat="1" ht="21" customHeight="1">
      <c r="A18" s="248" t="s">
        <v>36</v>
      </c>
      <c r="B18" s="249"/>
      <c r="C18" s="250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1"/>
      <c r="C19" s="152"/>
      <c r="D19" s="152"/>
      <c r="E19" s="69" t="s">
        <v>60</v>
      </c>
      <c r="F19" s="86"/>
      <c r="G19" s="107"/>
      <c r="H19" s="71"/>
    </row>
    <row r="20" spans="1:8" s="79" customFormat="1" ht="21" customHeight="1">
      <c r="A20" s="248" t="s">
        <v>35</v>
      </c>
      <c r="B20" s="249"/>
      <c r="C20" s="250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8" t="s">
        <v>34</v>
      </c>
      <c r="B22" s="249"/>
      <c r="C22" s="250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T14" sqref="T14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12" t="s">
        <v>0</v>
      </c>
      <c r="B1" s="212"/>
      <c r="C1" s="212"/>
      <c r="D1" s="212"/>
      <c r="E1" s="212"/>
      <c r="F1" s="212"/>
      <c r="G1" s="212"/>
      <c r="H1" s="4"/>
      <c r="N1" s="4"/>
      <c r="P1" s="4" t="s">
        <v>67</v>
      </c>
      <c r="Q1" s="4"/>
      <c r="R1" s="4"/>
      <c r="S1" s="4"/>
    </row>
    <row r="2" spans="1:19" s="1" customFormat="1" ht="15">
      <c r="A2" s="212" t="s">
        <v>1</v>
      </c>
      <c r="B2" s="212"/>
      <c r="C2" s="212"/>
      <c r="D2" s="212"/>
      <c r="E2" s="212"/>
      <c r="F2" s="212"/>
      <c r="G2" s="212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11" t="s">
        <v>56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4" t="s">
        <v>55</v>
      </c>
      <c r="B9" s="216" t="s">
        <v>16</v>
      </c>
      <c r="C9" s="218" t="s">
        <v>63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20"/>
      <c r="R9" s="221" t="s">
        <v>68</v>
      </c>
      <c r="S9" s="27"/>
    </row>
    <row r="10" spans="1:19" s="7" customFormat="1" ht="21" customHeight="1">
      <c r="A10" s="214"/>
      <c r="B10" s="217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22"/>
      <c r="S10" s="27"/>
    </row>
    <row r="11" spans="1:19" s="7" customFormat="1" ht="14.45" customHeight="1">
      <c r="A11" s="214"/>
      <c r="B11" s="9" t="s">
        <v>18</v>
      </c>
      <c r="C11" s="40">
        <v>0</v>
      </c>
      <c r="D11" s="42">
        <v>1</v>
      </c>
      <c r="E11" s="189">
        <v>4</v>
      </c>
      <c r="F11" s="40">
        <v>2</v>
      </c>
      <c r="G11" s="40">
        <v>3</v>
      </c>
      <c r="H11" s="40">
        <v>3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13</v>
      </c>
      <c r="R11" s="44">
        <v>0</v>
      </c>
      <c r="S11" s="24"/>
    </row>
    <row r="12" spans="1:19" s="7" customFormat="1">
      <c r="A12" s="214"/>
      <c r="B12" s="10" t="s">
        <v>19</v>
      </c>
      <c r="C12" s="42">
        <v>2</v>
      </c>
      <c r="D12" s="42">
        <v>2</v>
      </c>
      <c r="E12" s="190">
        <v>1</v>
      </c>
      <c r="F12" s="42">
        <v>1</v>
      </c>
      <c r="G12" s="42">
        <v>0</v>
      </c>
      <c r="H12" s="42">
        <v>1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7</v>
      </c>
      <c r="R12" s="45">
        <v>0</v>
      </c>
      <c r="S12" s="24"/>
    </row>
    <row r="13" spans="1:19" s="7" customFormat="1">
      <c r="A13" s="214"/>
      <c r="B13" s="10" t="s">
        <v>20</v>
      </c>
      <c r="C13" s="42">
        <v>0</v>
      </c>
      <c r="D13" s="42">
        <v>2</v>
      </c>
      <c r="E13" s="190">
        <v>0</v>
      </c>
      <c r="F13" s="42">
        <v>3</v>
      </c>
      <c r="G13" s="42">
        <v>0</v>
      </c>
      <c r="H13" s="42">
        <v>2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7</v>
      </c>
      <c r="R13" s="45">
        <v>0</v>
      </c>
      <c r="S13" s="24"/>
    </row>
    <row r="14" spans="1:19" s="7" customFormat="1">
      <c r="A14" s="214"/>
      <c r="B14" s="10" t="s">
        <v>21</v>
      </c>
      <c r="C14" s="42">
        <v>3</v>
      </c>
      <c r="D14" s="42">
        <v>4</v>
      </c>
      <c r="E14" s="190">
        <v>1</v>
      </c>
      <c r="F14" s="42">
        <v>3</v>
      </c>
      <c r="G14" s="42">
        <v>2</v>
      </c>
      <c r="H14" s="42">
        <v>2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15</v>
      </c>
      <c r="R14" s="45">
        <v>0</v>
      </c>
      <c r="S14" s="24"/>
    </row>
    <row r="15" spans="1:19" s="7" customFormat="1">
      <c r="A15" s="214"/>
      <c r="B15" s="10" t="s">
        <v>22</v>
      </c>
      <c r="C15" s="42">
        <v>3</v>
      </c>
      <c r="D15" s="42">
        <v>2</v>
      </c>
      <c r="E15" s="190">
        <v>2</v>
      </c>
      <c r="F15" s="42">
        <v>1</v>
      </c>
      <c r="G15" s="42">
        <v>1</v>
      </c>
      <c r="H15" s="42">
        <v>2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11</v>
      </c>
      <c r="R15" s="45">
        <v>0</v>
      </c>
      <c r="S15" s="24"/>
    </row>
    <row r="16" spans="1:19" s="7" customFormat="1">
      <c r="A16" s="214"/>
      <c r="B16" s="10" t="s">
        <v>23</v>
      </c>
      <c r="C16" s="42">
        <v>0</v>
      </c>
      <c r="D16" s="42">
        <v>4</v>
      </c>
      <c r="E16" s="190">
        <v>1</v>
      </c>
      <c r="F16" s="42">
        <v>1</v>
      </c>
      <c r="G16" s="42">
        <v>0</v>
      </c>
      <c r="H16" s="42">
        <v>2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8</v>
      </c>
      <c r="R16" s="45">
        <v>0</v>
      </c>
      <c r="S16" s="24"/>
    </row>
    <row r="17" spans="1:19" s="7" customFormat="1">
      <c r="A17" s="214"/>
      <c r="B17" s="21" t="s">
        <v>24</v>
      </c>
      <c r="C17" s="135">
        <v>2</v>
      </c>
      <c r="D17" s="135">
        <v>2</v>
      </c>
      <c r="E17" s="191">
        <v>4</v>
      </c>
      <c r="F17" s="135">
        <v>1</v>
      </c>
      <c r="G17" s="135">
        <v>1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10</v>
      </c>
      <c r="R17" s="136">
        <v>0</v>
      </c>
      <c r="S17" s="24"/>
    </row>
    <row r="18" spans="1:19" s="26" customFormat="1"/>
    <row r="39" spans="1:18" ht="18.75">
      <c r="A39" s="213" t="s">
        <v>15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N21" sqref="AN2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6" t="s">
        <v>67</v>
      </c>
      <c r="BJ1" s="226"/>
      <c r="BK1" s="226"/>
      <c r="BL1" s="226"/>
      <c r="BM1" s="226"/>
      <c r="BN1" s="226"/>
      <c r="BO1" s="226"/>
    </row>
    <row r="2" spans="1:67" s="1" customFormat="1" ht="1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6" t="s">
        <v>62</v>
      </c>
      <c r="BJ2" s="226"/>
      <c r="BK2" s="226"/>
      <c r="BL2" s="226"/>
      <c r="BM2" s="226"/>
      <c r="BN2" s="226"/>
      <c r="BO2" s="226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11" t="s">
        <v>66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4" t="s">
        <v>14</v>
      </c>
      <c r="B6" s="235" t="s">
        <v>16</v>
      </c>
      <c r="C6" s="229" t="s">
        <v>61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1"/>
    </row>
    <row r="7" spans="1:67" s="12" customFormat="1" ht="14.45" customHeight="1">
      <c r="A7" s="214"/>
      <c r="B7" s="235"/>
      <c r="C7" s="227">
        <v>4</v>
      </c>
      <c r="D7" s="228"/>
      <c r="E7" s="228"/>
      <c r="F7" s="228"/>
      <c r="G7" s="234"/>
      <c r="H7" s="227">
        <v>5</v>
      </c>
      <c r="I7" s="228"/>
      <c r="J7" s="228"/>
      <c r="K7" s="228"/>
      <c r="L7" s="234"/>
      <c r="M7" s="227">
        <v>6</v>
      </c>
      <c r="N7" s="228"/>
      <c r="O7" s="228"/>
      <c r="P7" s="228"/>
      <c r="Q7" s="234"/>
      <c r="R7" s="227">
        <v>7</v>
      </c>
      <c r="S7" s="228"/>
      <c r="T7" s="228"/>
      <c r="U7" s="228"/>
      <c r="V7" s="234"/>
      <c r="W7" s="227">
        <v>8</v>
      </c>
      <c r="X7" s="228"/>
      <c r="Y7" s="228"/>
      <c r="Z7" s="228"/>
      <c r="AA7" s="234"/>
      <c r="AB7" s="228">
        <v>9</v>
      </c>
      <c r="AC7" s="228"/>
      <c r="AD7" s="228"/>
      <c r="AE7" s="228"/>
      <c r="AF7" s="234"/>
      <c r="AG7" s="227">
        <v>10</v>
      </c>
      <c r="AH7" s="228"/>
      <c r="AI7" s="228"/>
      <c r="AJ7" s="228"/>
      <c r="AK7" s="234"/>
      <c r="AL7" s="227">
        <v>11</v>
      </c>
      <c r="AM7" s="228"/>
      <c r="AN7" s="228"/>
      <c r="AO7" s="228"/>
      <c r="AP7" s="234"/>
      <c r="AQ7" s="227">
        <v>12</v>
      </c>
      <c r="AR7" s="228"/>
      <c r="AS7" s="228"/>
      <c r="AT7" s="228"/>
      <c r="AU7" s="228"/>
      <c r="AV7" s="227">
        <v>1</v>
      </c>
      <c r="AW7" s="228"/>
      <c r="AX7" s="228"/>
      <c r="AY7" s="228"/>
      <c r="AZ7" s="234"/>
      <c r="BA7" s="228">
        <v>2</v>
      </c>
      <c r="BB7" s="228"/>
      <c r="BC7" s="228"/>
      <c r="BD7" s="228"/>
      <c r="BE7" s="228"/>
      <c r="BF7" s="227">
        <v>3</v>
      </c>
      <c r="BG7" s="228"/>
      <c r="BH7" s="228"/>
      <c r="BI7" s="228"/>
      <c r="BJ7" s="234"/>
      <c r="BK7" s="232" t="s">
        <v>31</v>
      </c>
      <c r="BL7" s="233"/>
      <c r="BM7" s="233"/>
      <c r="BN7" s="233"/>
      <c r="BO7" s="233"/>
    </row>
    <row r="8" spans="1:67" s="12" customFormat="1" ht="14.45" customHeight="1">
      <c r="A8" s="214"/>
      <c r="B8" s="236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4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84">
        <v>2</v>
      </c>
      <c r="N9" s="185">
        <v>0</v>
      </c>
      <c r="O9" s="185">
        <v>0</v>
      </c>
      <c r="P9" s="185">
        <v>2</v>
      </c>
      <c r="Q9" s="185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3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4</v>
      </c>
      <c r="BM9" s="33">
        <f>E9+J9+O9+T9+Y9+AD9+AI9+AN9+AS9+AX9+BC9+BH9</f>
        <v>2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14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84">
        <v>0</v>
      </c>
      <c r="N10" s="185">
        <v>2</v>
      </c>
      <c r="O10" s="185">
        <v>0</v>
      </c>
      <c r="P10" s="185">
        <v>0</v>
      </c>
      <c r="Q10" s="185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1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5</v>
      </c>
      <c r="BM10" s="36">
        <f t="shared" ref="BM10:BM15" si="2">E10+J10+O10+T10+Y10+AD10+AI10+AN10+AS10+AX10+BC10+BH10</f>
        <v>1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4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84">
        <v>0</v>
      </c>
      <c r="N11" s="185">
        <v>0</v>
      </c>
      <c r="O11" s="185">
        <v>0</v>
      </c>
      <c r="P11" s="185">
        <v>0</v>
      </c>
      <c r="Q11" s="185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2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3</v>
      </c>
      <c r="BM11" s="36">
        <f t="shared" si="2"/>
        <v>0</v>
      </c>
      <c r="BN11" s="36">
        <f t="shared" si="3"/>
        <v>2</v>
      </c>
      <c r="BO11" s="36">
        <f t="shared" si="4"/>
        <v>0</v>
      </c>
    </row>
    <row r="12" spans="1:67" s="7" customFormat="1">
      <c r="A12" s="214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84">
        <v>0</v>
      </c>
      <c r="N12" s="185">
        <v>2</v>
      </c>
      <c r="O12" s="185">
        <v>0</v>
      </c>
      <c r="P12" s="185">
        <v>0</v>
      </c>
      <c r="Q12" s="185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1</v>
      </c>
      <c r="AD12" s="46">
        <v>1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10</v>
      </c>
      <c r="BM12" s="36">
        <f t="shared" si="2"/>
        <v>2</v>
      </c>
      <c r="BN12" s="36">
        <f t="shared" si="3"/>
        <v>2</v>
      </c>
      <c r="BO12" s="36">
        <f t="shared" si="4"/>
        <v>0</v>
      </c>
    </row>
    <row r="13" spans="1:67" s="7" customFormat="1">
      <c r="A13" s="214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84">
        <v>0</v>
      </c>
      <c r="N13" s="185">
        <v>2</v>
      </c>
      <c r="O13" s="185">
        <v>0</v>
      </c>
      <c r="P13" s="185">
        <v>0</v>
      </c>
      <c r="Q13" s="185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1</v>
      </c>
      <c r="AD13" s="46">
        <v>1</v>
      </c>
      <c r="AE13" s="46">
        <v>1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5</v>
      </c>
      <c r="BM13" s="36">
        <f t="shared" si="2"/>
        <v>5</v>
      </c>
      <c r="BN13" s="36">
        <f t="shared" si="3"/>
        <v>2</v>
      </c>
      <c r="BO13" s="36">
        <f t="shared" si="4"/>
        <v>0</v>
      </c>
    </row>
    <row r="14" spans="1:67" s="7" customFormat="1">
      <c r="A14" s="214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84">
        <v>0</v>
      </c>
      <c r="N14" s="185">
        <v>1</v>
      </c>
      <c r="O14" s="185">
        <v>0</v>
      </c>
      <c r="P14" s="185">
        <v>0</v>
      </c>
      <c r="Q14" s="185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1</v>
      </c>
      <c r="AC14" s="46">
        <v>0</v>
      </c>
      <c r="AD14" s="46">
        <v>1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1</v>
      </c>
      <c r="BL14" s="36">
        <f t="shared" si="1"/>
        <v>5</v>
      </c>
      <c r="BM14" s="36">
        <f t="shared" si="2"/>
        <v>1</v>
      </c>
      <c r="BN14" s="36">
        <f t="shared" si="3"/>
        <v>1</v>
      </c>
      <c r="BO14" s="36">
        <f t="shared" si="4"/>
        <v>0</v>
      </c>
    </row>
    <row r="15" spans="1:67" s="7" customFormat="1">
      <c r="A15" s="214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86">
        <v>0</v>
      </c>
      <c r="N15" s="187">
        <v>2</v>
      </c>
      <c r="O15" s="187">
        <v>1</v>
      </c>
      <c r="P15" s="187">
        <v>1</v>
      </c>
      <c r="Q15" s="188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7</v>
      </c>
      <c r="BM15" s="39">
        <f t="shared" si="2"/>
        <v>1</v>
      </c>
      <c r="BN15" s="39">
        <f t="shared" si="3"/>
        <v>1</v>
      </c>
      <c r="BO15" s="39">
        <f t="shared" si="4"/>
        <v>0</v>
      </c>
    </row>
    <row r="16" spans="1:67">
      <c r="BK16" s="31">
        <f>SUM(BK9:BK15)</f>
        <v>11</v>
      </c>
      <c r="BL16" s="31">
        <f>SUM(BL9:BL15)</f>
        <v>39</v>
      </c>
      <c r="BM16" s="31">
        <f>SUM(BM9:BM15)</f>
        <v>12</v>
      </c>
      <c r="BN16" s="31">
        <f>SUM(BN9:BN15)</f>
        <v>12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4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K16" sqref="K16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96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>
      <c r="G3" s="51"/>
    </row>
    <row r="4" spans="1:14" ht="18.75">
      <c r="C4" s="238" t="s">
        <v>46</v>
      </c>
      <c r="D4" s="238"/>
      <c r="E4" s="238"/>
      <c r="F4" s="238"/>
      <c r="G4" s="238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9" t="s">
        <v>65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3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3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97</v>
      </c>
    </row>
    <row r="10" spans="1:14" s="64" customFormat="1" ht="15.75">
      <c r="A10" s="251" t="s">
        <v>32</v>
      </c>
      <c r="B10" s="251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D18</f>
        <v>3</v>
      </c>
      <c r="E11" s="61">
        <f>D20</f>
        <v>0</v>
      </c>
      <c r="F11" s="61">
        <f>D22</f>
        <v>0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97"/>
      <c r="D13" s="133"/>
      <c r="E13" s="69"/>
      <c r="F13" s="203"/>
      <c r="G13" s="199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48" t="s">
        <v>33</v>
      </c>
      <c r="B14" s="249"/>
      <c r="C14" s="250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252" t="s">
        <v>38</v>
      </c>
      <c r="B15" s="150">
        <v>1</v>
      </c>
      <c r="C15" s="148" t="s">
        <v>76</v>
      </c>
      <c r="D15" s="149" t="s">
        <v>77</v>
      </c>
      <c r="E15" s="69"/>
      <c r="F15"/>
      <c r="G15" s="207">
        <v>45924</v>
      </c>
      <c r="H15" s="71">
        <v>45925</v>
      </c>
    </row>
    <row r="16" spans="1:14" s="79" customFormat="1" ht="149.25" customHeight="1">
      <c r="A16" s="253"/>
      <c r="B16" s="68">
        <v>2</v>
      </c>
      <c r="C16" s="205" t="s">
        <v>78</v>
      </c>
      <c r="D16" s="206" t="s">
        <v>79</v>
      </c>
      <c r="E16" s="69"/>
      <c r="F16" s="208"/>
      <c r="G16" s="199">
        <v>45924</v>
      </c>
      <c r="H16" s="71">
        <v>45925</v>
      </c>
    </row>
    <row r="17" spans="1:8" s="79" customFormat="1" ht="149.25" customHeight="1">
      <c r="A17" s="254"/>
      <c r="B17" s="68">
        <v>3</v>
      </c>
      <c r="C17" s="205" t="s">
        <v>97</v>
      </c>
      <c r="D17" s="206" t="s">
        <v>89</v>
      </c>
      <c r="E17" s="69"/>
      <c r="F17" s="208"/>
      <c r="G17" s="199">
        <v>45924</v>
      </c>
      <c r="H17" s="71">
        <v>45925</v>
      </c>
    </row>
    <row r="18" spans="1:8" s="79" customFormat="1" ht="21" customHeight="1">
      <c r="A18" s="248" t="s">
        <v>37</v>
      </c>
      <c r="B18" s="249"/>
      <c r="C18" s="250"/>
      <c r="D18" s="61">
        <f>COUNTA(D15:D17)</f>
        <v>3</v>
      </c>
      <c r="E18" s="75"/>
      <c r="F18" s="201"/>
      <c r="G18" s="202"/>
      <c r="H18" s="78"/>
    </row>
    <row r="19" spans="1:8" s="79" customFormat="1" ht="150" customHeight="1">
      <c r="A19" s="119" t="s">
        <v>39</v>
      </c>
      <c r="B19" s="172"/>
      <c r="C19" s="152"/>
      <c r="D19" s="152"/>
      <c r="E19" s="69"/>
      <c r="F19"/>
      <c r="G19" s="200"/>
      <c r="H19" s="71"/>
    </row>
    <row r="20" spans="1:8" s="79" customFormat="1" ht="21" customHeight="1">
      <c r="A20" s="248" t="s">
        <v>36</v>
      </c>
      <c r="B20" s="249"/>
      <c r="C20" s="250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141" t="s">
        <v>40</v>
      </c>
      <c r="B21" s="172"/>
      <c r="C21" s="152"/>
      <c r="D21" s="152"/>
      <c r="E21" s="69"/>
      <c r="F21" s="86"/>
      <c r="G21" s="163"/>
      <c r="H21" s="71"/>
    </row>
    <row r="22" spans="1:8" s="79" customFormat="1" ht="21" customHeight="1">
      <c r="A22" s="248" t="s">
        <v>35</v>
      </c>
      <c r="B22" s="249"/>
      <c r="C22" s="250"/>
      <c r="D22" s="61">
        <f>COUNTA(D21)</f>
        <v>0</v>
      </c>
      <c r="E22" s="75"/>
      <c r="F22" s="76"/>
      <c r="G22" s="77"/>
      <c r="H22" s="78"/>
    </row>
    <row r="23" spans="1:8" s="79" customFormat="1" ht="150" customHeight="1">
      <c r="A23" s="146" t="s">
        <v>41</v>
      </c>
      <c r="B23" s="140"/>
      <c r="C23" s="139"/>
      <c r="D23" s="138"/>
      <c r="E23" s="69" t="s">
        <v>60</v>
      </c>
      <c r="F23" s="105"/>
      <c r="G23" s="137"/>
      <c r="H23" s="71"/>
    </row>
    <row r="24" spans="1:8" s="79" customFormat="1" ht="21" customHeight="1">
      <c r="A24" s="248" t="s">
        <v>34</v>
      </c>
      <c r="B24" s="249"/>
      <c r="C24" s="250"/>
      <c r="D24" s="61">
        <f>COUNTA(D23)</f>
        <v>0</v>
      </c>
      <c r="E24" s="75"/>
      <c r="F24" s="76"/>
      <c r="G24" s="77"/>
      <c r="H24" s="78"/>
    </row>
  </sheetData>
  <mergeCells count="11">
    <mergeCell ref="F1:G1"/>
    <mergeCell ref="F2:G2"/>
    <mergeCell ref="C4:G4"/>
    <mergeCell ref="A6:E9"/>
    <mergeCell ref="A24:C24"/>
    <mergeCell ref="A22:C22"/>
    <mergeCell ref="A18:C18"/>
    <mergeCell ref="A20:C20"/>
    <mergeCell ref="A10:B11"/>
    <mergeCell ref="A14:C14"/>
    <mergeCell ref="A15:A17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9" activePane="bottomLeft" state="frozen"/>
      <selection pane="bottomLeft" activeCell="G9" sqref="G9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95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47</v>
      </c>
      <c r="D4" s="238"/>
      <c r="E4" s="238"/>
      <c r="F4" s="238"/>
      <c r="G4" s="238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9" t="s">
        <v>71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1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1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99</v>
      </c>
    </row>
    <row r="10" spans="1:14" s="64" customFormat="1" ht="15.75" customHeight="1">
      <c r="A10" s="251" t="s">
        <v>32</v>
      </c>
      <c r="B10" s="251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4"/>
      <c r="C13" s="152"/>
      <c r="D13" s="195"/>
      <c r="E13" s="69" t="s">
        <v>60</v>
      </c>
      <c r="F13" s="88"/>
      <c r="G13" s="80"/>
      <c r="H13" s="162"/>
    </row>
    <row r="14" spans="1:14" s="79" customFormat="1" ht="21" customHeight="1">
      <c r="A14" s="248" t="s">
        <v>33</v>
      </c>
      <c r="B14" s="249"/>
      <c r="C14" s="250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5" t="s">
        <v>38</v>
      </c>
      <c r="B15" s="174"/>
      <c r="C15" s="152"/>
      <c r="D15" s="152"/>
      <c r="E15" s="69" t="s">
        <v>60</v>
      </c>
      <c r="F15" s="86"/>
      <c r="G15" s="107"/>
      <c r="H15" s="71"/>
    </row>
    <row r="16" spans="1:14" s="79" customFormat="1" ht="21" customHeight="1">
      <c r="A16" s="248" t="s">
        <v>37</v>
      </c>
      <c r="B16" s="249"/>
      <c r="C16" s="250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>
        <v>1</v>
      </c>
      <c r="C17" s="152" t="s">
        <v>87</v>
      </c>
      <c r="D17" s="152" t="s">
        <v>88</v>
      </c>
      <c r="E17" s="69"/>
      <c r="F17" s="203"/>
      <c r="G17" s="70">
        <v>45923</v>
      </c>
      <c r="H17" s="71">
        <v>45925</v>
      </c>
    </row>
    <row r="18" spans="1:8" s="79" customFormat="1" ht="21" customHeight="1">
      <c r="A18" s="248" t="s">
        <v>36</v>
      </c>
      <c r="B18" s="249"/>
      <c r="C18" s="250"/>
      <c r="D18" s="61">
        <f>COUNTA(D17:D17)</f>
        <v>1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2"/>
      <c r="D19" s="84"/>
      <c r="E19" s="69" t="s">
        <v>60</v>
      </c>
      <c r="F19" s="69"/>
      <c r="G19" s="80"/>
      <c r="H19" s="134"/>
    </row>
    <row r="20" spans="1:8" s="79" customFormat="1" ht="21" customHeight="1">
      <c r="A20" s="248" t="s">
        <v>35</v>
      </c>
      <c r="B20" s="249"/>
      <c r="C20" s="250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8" t="s">
        <v>34</v>
      </c>
      <c r="B22" s="249"/>
      <c r="C22" s="250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3"/>
  <sheetViews>
    <sheetView zoomScaleNormal="100" workbookViewId="0">
      <pane ySplit="12" topLeftCell="A13" activePane="bottomLeft" state="frozen"/>
      <selection pane="bottomLeft" activeCell="J16" sqref="J16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95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48</v>
      </c>
      <c r="D4" s="238"/>
      <c r="E4" s="238"/>
      <c r="F4" s="238"/>
      <c r="G4" s="238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9" t="s">
        <v>65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2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2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97">
        <f>G6-G7</f>
        <v>98</v>
      </c>
    </row>
    <row r="10" spans="1:14" s="64" customFormat="1" ht="15.75" customHeight="1">
      <c r="A10" s="251" t="s">
        <v>32</v>
      </c>
      <c r="B10" s="251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48" t="s">
        <v>33</v>
      </c>
      <c r="B14" s="249"/>
      <c r="C14" s="250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52" t="s">
        <v>38</v>
      </c>
      <c r="B15" s="158">
        <v>1</v>
      </c>
      <c r="C15" s="147" t="s">
        <v>74</v>
      </c>
      <c r="D15" s="152" t="s">
        <v>75</v>
      </c>
      <c r="E15" s="69"/>
      <c r="F15" s="86"/>
      <c r="G15" s="70">
        <v>45925</v>
      </c>
      <c r="H15" s="71">
        <v>45925</v>
      </c>
    </row>
    <row r="16" spans="1:14" s="79" customFormat="1" ht="150" customHeight="1">
      <c r="A16" s="254"/>
      <c r="B16" s="158">
        <v>2</v>
      </c>
      <c r="C16" s="147" t="s">
        <v>83</v>
      </c>
      <c r="D16" s="152" t="s">
        <v>98</v>
      </c>
      <c r="E16" s="69"/>
      <c r="F16" s="86"/>
      <c r="G16" s="70">
        <v>45925</v>
      </c>
      <c r="H16" s="71">
        <v>45926</v>
      </c>
    </row>
    <row r="17" spans="1:8" s="79" customFormat="1" ht="21" customHeight="1">
      <c r="A17" s="248" t="s">
        <v>37</v>
      </c>
      <c r="B17" s="249"/>
      <c r="C17" s="250"/>
      <c r="D17" s="61">
        <f>COUNTA(D15:D16)</f>
        <v>2</v>
      </c>
      <c r="E17" s="75"/>
      <c r="F17" s="81"/>
      <c r="G17" s="99"/>
      <c r="H17" s="100"/>
    </row>
    <row r="18" spans="1:8" s="79" customFormat="1" ht="150" customHeight="1">
      <c r="A18" s="120" t="s">
        <v>39</v>
      </c>
      <c r="B18" s="117"/>
      <c r="C18" s="138"/>
      <c r="D18" s="152"/>
      <c r="E18" s="69" t="s">
        <v>60</v>
      </c>
      <c r="F18" s="69"/>
      <c r="G18" s="80"/>
      <c r="H18" s="153"/>
    </row>
    <row r="19" spans="1:8" s="79" customFormat="1" ht="21" customHeight="1">
      <c r="A19" s="248" t="s">
        <v>36</v>
      </c>
      <c r="B19" s="249"/>
      <c r="C19" s="250"/>
      <c r="D19" s="61">
        <f>COUNTA(D18:D18)</f>
        <v>0</v>
      </c>
      <c r="E19" s="75"/>
      <c r="F19" s="81"/>
      <c r="G19" s="99"/>
      <c r="H19" s="100"/>
    </row>
    <row r="20" spans="1:8" s="79" customFormat="1" ht="150" customHeight="1">
      <c r="A20" s="82" t="s">
        <v>40</v>
      </c>
      <c r="B20" s="117"/>
      <c r="C20" s="70"/>
      <c r="D20" s="179"/>
      <c r="E20" s="69" t="s">
        <v>60</v>
      </c>
      <c r="F20" s="86"/>
      <c r="G20" s="70"/>
      <c r="H20" s="145"/>
    </row>
    <row r="21" spans="1:8" s="79" customFormat="1" ht="21" customHeight="1">
      <c r="A21" s="248" t="s">
        <v>35</v>
      </c>
      <c r="B21" s="249"/>
      <c r="C21" s="250"/>
      <c r="D21" s="61">
        <f>COUNTA(D20)</f>
        <v>0</v>
      </c>
      <c r="E21" s="75"/>
      <c r="F21" s="81"/>
      <c r="G21" s="77"/>
      <c r="H21" s="78"/>
    </row>
    <row r="22" spans="1:8" s="79" customFormat="1" ht="150" customHeight="1">
      <c r="A22" s="85" t="s">
        <v>41</v>
      </c>
      <c r="B22" s="72"/>
      <c r="C22" s="139"/>
      <c r="D22" s="138"/>
      <c r="E22" s="69" t="s">
        <v>60</v>
      </c>
      <c r="F22" s="70"/>
      <c r="G22" s="90"/>
      <c r="H22" s="134"/>
    </row>
    <row r="23" spans="1:8" s="79" customFormat="1" ht="21" customHeight="1">
      <c r="A23" s="248" t="s">
        <v>34</v>
      </c>
      <c r="B23" s="249"/>
      <c r="C23" s="250"/>
      <c r="D23" s="61">
        <f>COUNTA(D22)</f>
        <v>0</v>
      </c>
      <c r="E23" s="75"/>
      <c r="F23" s="76"/>
      <c r="G23" s="77"/>
      <c r="H23" s="78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I15" sqref="I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94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49</v>
      </c>
      <c r="D4" s="238"/>
      <c r="E4" s="238"/>
      <c r="F4" s="238"/>
      <c r="G4" s="238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9" t="s">
        <v>65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2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2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98</v>
      </c>
    </row>
    <row r="10" spans="1:14" s="64" customFormat="1" ht="15.75" customHeight="1">
      <c r="A10" s="251" t="s">
        <v>32</v>
      </c>
      <c r="B10" s="251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82" t="s">
        <v>43</v>
      </c>
      <c r="B13" s="154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48" t="s">
        <v>33</v>
      </c>
      <c r="B14" s="249"/>
      <c r="C14" s="250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196" t="s">
        <v>64</v>
      </c>
      <c r="B15" s="154">
        <v>1</v>
      </c>
      <c r="C15" s="147" t="s">
        <v>84</v>
      </c>
      <c r="D15" s="147" t="s">
        <v>85</v>
      </c>
      <c r="E15" s="69"/>
      <c r="F15" s="86"/>
      <c r="G15" s="80">
        <v>45924</v>
      </c>
      <c r="H15" s="71">
        <v>45925</v>
      </c>
    </row>
    <row r="16" spans="1:14" s="79" customFormat="1" ht="21" customHeight="1">
      <c r="A16" s="248" t="s">
        <v>37</v>
      </c>
      <c r="B16" s="249"/>
      <c r="C16" s="250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154">
        <v>1</v>
      </c>
      <c r="C17" s="147" t="s">
        <v>73</v>
      </c>
      <c r="D17" s="147" t="s">
        <v>72</v>
      </c>
      <c r="E17" s="69"/>
      <c r="F17" s="86"/>
      <c r="G17" s="80">
        <v>45924</v>
      </c>
      <c r="H17" s="71">
        <v>45925</v>
      </c>
    </row>
    <row r="18" spans="1:8" s="79" customFormat="1" ht="21" customHeight="1">
      <c r="A18" s="248" t="s">
        <v>36</v>
      </c>
      <c r="B18" s="249"/>
      <c r="C18" s="250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76" t="s">
        <v>40</v>
      </c>
      <c r="B19" s="167"/>
      <c r="C19" s="168"/>
      <c r="D19" s="169"/>
      <c r="E19" s="69" t="s">
        <v>60</v>
      </c>
      <c r="F19" s="86"/>
      <c r="G19" s="163"/>
      <c r="H19" s="71"/>
    </row>
    <row r="20" spans="1:8" s="79" customFormat="1" ht="21" customHeight="1">
      <c r="A20" s="248" t="s">
        <v>35</v>
      </c>
      <c r="B20" s="249"/>
      <c r="C20" s="250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48" t="s">
        <v>34</v>
      </c>
      <c r="B22" s="249"/>
      <c r="C22" s="250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8" activePane="bottomLeft" state="frozen"/>
      <selection pane="bottomLeft" activeCell="N19" sqref="N1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93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50</v>
      </c>
      <c r="D4" s="238"/>
      <c r="E4" s="238"/>
      <c r="F4" s="238"/>
      <c r="G4" s="238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9" t="s">
        <v>71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2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2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98</v>
      </c>
    </row>
    <row r="10" spans="1:14" s="64" customFormat="1" ht="15.75" customHeight="1">
      <c r="A10" s="251" t="s">
        <v>32</v>
      </c>
      <c r="B10" s="251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0</v>
      </c>
      <c r="D11" s="61">
        <f>D16</f>
        <v>1</v>
      </c>
      <c r="E11" s="61">
        <f>D18</f>
        <v>0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4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48" t="s">
        <v>33</v>
      </c>
      <c r="B14" s="249"/>
      <c r="C14" s="250"/>
      <c r="D14" s="61">
        <f>COUNTA(D13:D13)</f>
        <v>0</v>
      </c>
      <c r="E14" s="75"/>
      <c r="F14" s="143"/>
      <c r="G14" s="155"/>
      <c r="H14" s="78"/>
    </row>
    <row r="15" spans="1:14" s="79" customFormat="1" ht="147.75" customHeight="1">
      <c r="A15" s="159" t="s">
        <v>38</v>
      </c>
      <c r="B15" s="154">
        <v>1</v>
      </c>
      <c r="C15" s="147" t="s">
        <v>86</v>
      </c>
      <c r="D15" s="147" t="s">
        <v>99</v>
      </c>
      <c r="E15" s="69"/>
      <c r="F15" s="209" t="s">
        <v>101</v>
      </c>
      <c r="G15" s="199">
        <v>45924</v>
      </c>
      <c r="H15" s="71">
        <v>45925</v>
      </c>
    </row>
    <row r="16" spans="1:14" s="79" customFormat="1" ht="21" customHeight="1">
      <c r="A16" s="248" t="s">
        <v>37</v>
      </c>
      <c r="B16" s="249"/>
      <c r="C16" s="250"/>
      <c r="D16" s="61">
        <f>COUNTA(D15:D15)</f>
        <v>1</v>
      </c>
      <c r="E16" s="75"/>
      <c r="F16" s="201"/>
      <c r="G16" s="202"/>
      <c r="H16" s="78"/>
    </row>
    <row r="17" spans="1:8" s="79" customFormat="1" ht="150" customHeight="1">
      <c r="A17" s="177" t="s">
        <v>39</v>
      </c>
      <c r="B17" s="167"/>
      <c r="C17" s="169"/>
      <c r="D17" s="160"/>
      <c r="E17" s="69" t="s">
        <v>60</v>
      </c>
      <c r="F17" s="210"/>
      <c r="G17" s="199"/>
      <c r="H17" s="71"/>
    </row>
    <row r="18" spans="1:8" s="79" customFormat="1" ht="21" customHeight="1">
      <c r="A18" s="248" t="s">
        <v>36</v>
      </c>
      <c r="B18" s="249"/>
      <c r="C18" s="250"/>
      <c r="D18" s="61">
        <f>COUNTA(D17:D17)</f>
        <v>0</v>
      </c>
      <c r="E18" s="75"/>
      <c r="F18" s="143"/>
      <c r="G18" s="155"/>
      <c r="H18" s="78"/>
    </row>
    <row r="19" spans="1:8" s="79" customFormat="1" ht="150" customHeight="1">
      <c r="A19" s="121" t="s">
        <v>40</v>
      </c>
      <c r="B19" s="172">
        <v>1</v>
      </c>
      <c r="C19" s="173" t="s">
        <v>90</v>
      </c>
      <c r="D19" s="152" t="s">
        <v>91</v>
      </c>
      <c r="E19" s="69"/>
      <c r="F19" s="86"/>
      <c r="G19" s="70">
        <v>46010</v>
      </c>
      <c r="H19" s="71">
        <v>46016</v>
      </c>
    </row>
    <row r="20" spans="1:8" s="79" customFormat="1" ht="21" customHeight="1">
      <c r="A20" s="248" t="s">
        <v>35</v>
      </c>
      <c r="B20" s="249"/>
      <c r="C20" s="250"/>
      <c r="D20" s="61">
        <f>COUNTA(D19:D19)</f>
        <v>1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48" t="s">
        <v>34</v>
      </c>
      <c r="B22" s="249"/>
      <c r="C22" s="250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J15" sqref="J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7" t="s">
        <v>93</v>
      </c>
      <c r="G1" s="237"/>
    </row>
    <row r="2" spans="1:14">
      <c r="A2" s="51" t="s">
        <v>1</v>
      </c>
      <c r="F2" s="237" t="s">
        <v>62</v>
      </c>
      <c r="G2" s="237"/>
    </row>
    <row r="3" spans="1:14" ht="6" customHeight="1"/>
    <row r="4" spans="1:14" ht="18.75">
      <c r="C4" s="238" t="s">
        <v>51</v>
      </c>
      <c r="D4" s="238"/>
      <c r="E4" s="238"/>
      <c r="F4" s="238"/>
      <c r="G4" s="238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9" t="s">
        <v>71</v>
      </c>
      <c r="B6" s="240"/>
      <c r="C6" s="240"/>
      <c r="D6" s="240"/>
      <c r="E6" s="241"/>
      <c r="F6" s="56" t="s">
        <v>7</v>
      </c>
      <c r="G6" s="57">
        <v>100</v>
      </c>
    </row>
    <row r="7" spans="1:14" ht="15.75" customHeight="1">
      <c r="A7" s="242"/>
      <c r="B7" s="243"/>
      <c r="C7" s="243"/>
      <c r="D7" s="243"/>
      <c r="E7" s="244"/>
      <c r="F7" s="58" t="s">
        <v>8</v>
      </c>
      <c r="G7" s="115">
        <f>SUM(C11:G11)</f>
        <v>2</v>
      </c>
    </row>
    <row r="8" spans="1:14" ht="15.75" customHeight="1">
      <c r="A8" s="242"/>
      <c r="B8" s="243"/>
      <c r="C8" s="243"/>
      <c r="D8" s="243"/>
      <c r="E8" s="244"/>
      <c r="F8" s="58" t="s">
        <v>2</v>
      </c>
      <c r="G8" s="116">
        <v>2</v>
      </c>
    </row>
    <row r="9" spans="1:14" ht="15.75" customHeight="1">
      <c r="A9" s="245"/>
      <c r="B9" s="246"/>
      <c r="C9" s="246"/>
      <c r="D9" s="246"/>
      <c r="E9" s="247"/>
      <c r="F9" s="59" t="s">
        <v>9</v>
      </c>
      <c r="G9" s="60">
        <f>G6-G7</f>
        <v>98</v>
      </c>
    </row>
    <row r="10" spans="1:14" s="64" customFormat="1" ht="15.75" customHeight="1">
      <c r="A10" s="251" t="s">
        <v>32</v>
      </c>
      <c r="B10" s="251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1"/>
      <c r="B11" s="251"/>
      <c r="C11" s="61">
        <f>D14</f>
        <v>1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1" t="s">
        <v>43</v>
      </c>
      <c r="B13" s="150">
        <v>1</v>
      </c>
      <c r="C13" s="166" t="s">
        <v>82</v>
      </c>
      <c r="D13" s="166" t="s">
        <v>100</v>
      </c>
      <c r="E13" s="69"/>
      <c r="F13" s="86"/>
      <c r="G13" s="70">
        <v>45923</v>
      </c>
      <c r="H13" s="71">
        <v>45925</v>
      </c>
    </row>
    <row r="14" spans="1:14" s="79" customFormat="1" ht="21" customHeight="1">
      <c r="A14" s="248" t="s">
        <v>33</v>
      </c>
      <c r="B14" s="249"/>
      <c r="C14" s="250"/>
      <c r="D14" s="61">
        <f>COUNTA(D13)</f>
        <v>1</v>
      </c>
      <c r="E14" s="75"/>
      <c r="F14" s="81"/>
      <c r="G14" s="99"/>
      <c r="H14" s="78"/>
    </row>
    <row r="15" spans="1:14" s="79" customFormat="1" ht="150" customHeight="1">
      <c r="A15" s="183" t="s">
        <v>38</v>
      </c>
      <c r="B15" s="178"/>
      <c r="C15" s="166"/>
      <c r="D15" s="147"/>
      <c r="E15" s="69" t="s">
        <v>60</v>
      </c>
      <c r="F15" s="86"/>
      <c r="G15" s="107"/>
      <c r="H15" s="165"/>
    </row>
    <row r="16" spans="1:14" s="79" customFormat="1" ht="21" customHeight="1">
      <c r="A16" s="248" t="s">
        <v>37</v>
      </c>
      <c r="B16" s="249"/>
      <c r="C16" s="250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>
        <v>1</v>
      </c>
      <c r="C17" s="166" t="s">
        <v>80</v>
      </c>
      <c r="D17" s="166" t="s">
        <v>81</v>
      </c>
      <c r="E17" s="69"/>
      <c r="F17" s="86"/>
      <c r="G17" s="70">
        <v>45923</v>
      </c>
      <c r="H17" s="71">
        <v>45925</v>
      </c>
    </row>
    <row r="18" spans="1:8" s="79" customFormat="1" ht="21" customHeight="1">
      <c r="A18" s="248" t="s">
        <v>36</v>
      </c>
      <c r="B18" s="249"/>
      <c r="C18" s="250"/>
      <c r="D18" s="61">
        <f>COUNTA(D17:D17)</f>
        <v>1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67"/>
      <c r="C19" s="169"/>
      <c r="D19" s="157"/>
      <c r="E19" s="69" t="s">
        <v>60</v>
      </c>
      <c r="F19" s="86"/>
      <c r="G19" s="107"/>
      <c r="H19" s="165"/>
    </row>
    <row r="20" spans="1:8" s="79" customFormat="1" ht="21" customHeight="1">
      <c r="A20" s="248" t="s">
        <v>35</v>
      </c>
      <c r="B20" s="249"/>
      <c r="C20" s="250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8" t="s">
        <v>34</v>
      </c>
      <c r="B22" s="249"/>
      <c r="C22" s="250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2025-12-19T00:52:50Z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